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عيون الجواء\"/>
    </mc:Choice>
  </mc:AlternateContent>
  <xr:revisionPtr revIDLastSave="0" documentId="13_ncr:1_{0CCB64C6-66CC-4D45-BF94-7E4F852C89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D211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D210" i="1" s="1"/>
  <c r="D134" i="1"/>
  <c r="E19" i="4"/>
  <c r="D256" i="1"/>
  <c r="H293" i="1"/>
  <c r="H5" i="1"/>
  <c r="D257" i="1"/>
  <c r="E38" i="1"/>
  <c r="D38" i="1" s="1"/>
  <c r="D7" i="1"/>
  <c r="F293" i="1" l="1"/>
  <c r="F5" i="1"/>
  <c r="E6" i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<sst xmlns="http://schemas.openxmlformats.org/spreadsheetml/2006/main" count="554" uniqueCount="447">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</sst>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BD3D2675-5DF0-4A71-9557-3A967C7A71F5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أسم لجنة التنمية: لجنة التنمية الاجتماعية الأهلية بعيون الجواء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صافي الأصول : (4936906.71)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رقم وتاريخ التسجيل  : التاريخ :1432/01/13هـ      ترخيص رقم 379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1432/01/13هـ 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العنوان: القصيم - عيون الجواء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الهاتف : 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oyoon.al.jiwa@gmail.com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K12" sqref="K12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4936906.71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2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.6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4.4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D16" sqref="D16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6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4.4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48">
        <v>2000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2000</v>
      </c>
      <c r="O14" s="141">
        <f t="shared" si="1"/>
        <v>0</v>
      </c>
      <c r="P14" s="141">
        <f t="shared" si="2"/>
        <v>2000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2000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2000</v>
      </c>
      <c r="O19" s="6">
        <f t="shared" si="1"/>
        <v>0</v>
      </c>
      <c r="P19" s="6">
        <f t="shared" si="2"/>
        <v>2000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2000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2000</v>
      </c>
      <c r="O26" s="9">
        <f t="shared" si="1"/>
        <v>0</v>
      </c>
      <c r="P26" s="9">
        <f t="shared" si="2"/>
        <v>2000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zoomScale="110" zoomScaleNormal="110" workbookViewId="0">
      <pane xSplit="12" ySplit="4" topLeftCell="M235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4" width="9.3984375" bestFit="1" customWidth="1"/>
    <col min="5" max="5" width="9"/>
    <col min="6" max="6" width="10.1992187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53720.549999999996</v>
      </c>
      <c r="E5" s="223">
        <f>E6</f>
        <v>6225.85</v>
      </c>
      <c r="F5" s="224">
        <f>F210</f>
        <v>47494.7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6225.85</v>
      </c>
      <c r="E6" s="226">
        <f>E7+E38+E134+E190</f>
        <v>6225.85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5284.8</v>
      </c>
      <c r="E7" s="226">
        <f>E8+E17</f>
        <v>5284.8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5284.8</v>
      </c>
      <c r="E8" s="226">
        <f>SUM(E9:E16)</f>
        <v>5284.8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3000</v>
      </c>
      <c r="E9" s="226">
        <v>3000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2284.8000000000002</v>
      </c>
      <c r="E16" s="226">
        <v>2284.8000000000002</v>
      </c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920.5</v>
      </c>
      <c r="E38" s="226">
        <f>E39+E49+E88+E118</f>
        <v>920.5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680</v>
      </c>
      <c r="E39" s="226">
        <f>SUM(E40:E48)</f>
        <v>680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58</v>
      </c>
      <c r="E40" s="226">
        <v>58</v>
      </c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122</v>
      </c>
      <c r="E42" s="226">
        <v>122</v>
      </c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500</v>
      </c>
      <c r="E47" s="226">
        <v>500</v>
      </c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240.5</v>
      </c>
      <c r="E88" s="226">
        <f>SUM(E89:E93,E97:E100,E109,E113)</f>
        <v>240.5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93.5</v>
      </c>
      <c r="E89" s="226">
        <v>93.5</v>
      </c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147</v>
      </c>
      <c r="E91" s="226">
        <v>147</v>
      </c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20.55</v>
      </c>
      <c r="E134" s="226">
        <f>SUM(E135,E137,E144,E150,E155,E157,E159,E161,E163,E165,E167,E169,E171,E183)</f>
        <v>20.55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6.55</v>
      </c>
      <c r="E155" s="226">
        <f>E156</f>
        <v>6.55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6.55</v>
      </c>
      <c r="E156" s="226">
        <v>6.55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14</v>
      </c>
      <c r="E159" s="226">
        <f>E160</f>
        <v>14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14</v>
      </c>
      <c r="E160" s="226">
        <v>14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47494.7</v>
      </c>
      <c r="E210" s="228"/>
      <c r="F210" s="227">
        <f>SUM(F211,F249)</f>
        <v>47494.7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47494.7</v>
      </c>
      <c r="E211" s="232"/>
      <c r="F211" s="227">
        <f>SUM(F212,F214,F223,F232,F238)</f>
        <v>47494.7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47494.7</v>
      </c>
      <c r="E238" s="232"/>
      <c r="F238" s="227">
        <f>SUM(F239:F248)</f>
        <v>47494.7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13200</v>
      </c>
      <c r="E240" s="232"/>
      <c r="F240" s="227">
        <v>13200</v>
      </c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34294.699999999997</v>
      </c>
      <c r="E244" s="232"/>
      <c r="F244" s="227">
        <v>34294.699999999997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53720.549999999996</v>
      </c>
      <c r="E293" s="243">
        <f>E5</f>
        <v>6225.85</v>
      </c>
      <c r="F293" s="243">
        <f>F210</f>
        <v>47494.7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D20" sqref="D20"/>
    </sheetView>
  </sheetViews>
  <sheetFormatPr defaultRowHeight="13.8"/>
  <cols>
    <col min="3" max="3" width="44.3984375" customWidth="1"/>
    <col min="4" max="5" width="10.8984375" bestFit="1" customWidth="1"/>
    <col min="6" max="6" width="17.59765625" customWidth="1"/>
  </cols>
  <sheetData>
    <row r="2" spans="2:6" ht="21">
      <c r="B2" s="288" t="s">
        <v>444</v>
      </c>
      <c r="C2" s="288"/>
      <c r="D2" s="288"/>
      <c r="E2" s="288"/>
      <c r="F2" s="288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207455.71</v>
      </c>
      <c r="E7" s="204">
        <v>259155.71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207455.71</v>
      </c>
      <c r="E15" s="161">
        <f>SUM(E7:E14)</f>
        <v>259155.71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1">
        <v>1195989</v>
      </c>
      <c r="E17" s="211">
        <v>1195989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1">
        <v>3679400</v>
      </c>
      <c r="E20" s="211">
        <v>3679400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4875389</v>
      </c>
      <c r="E22" s="161">
        <f>SUM(E17:E21)</f>
        <v>4875389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5082844.71</v>
      </c>
      <c r="E33" s="166">
        <f>E15+E22+E31</f>
        <v>5134544.71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9" zoomScale="96" zoomScaleNormal="96" workbookViewId="0">
      <selection activeCell="F23" sqref="F23:F27"/>
    </sheetView>
  </sheetViews>
  <sheetFormatPr defaultRowHeight="13.8"/>
  <cols>
    <col min="3" max="3" width="8.09765625" bestFit="1" customWidth="1"/>
    <col min="4" max="4" width="33.3984375" customWidth="1"/>
    <col min="5" max="5" width="11.3984375" bestFit="1" customWidth="1"/>
    <col min="6" max="6" width="12.3984375" bestFit="1" customWidth="1"/>
    <col min="7" max="7" width="23.3984375" customWidth="1"/>
  </cols>
  <sheetData>
    <row r="2" spans="3:7" ht="21">
      <c r="C2" s="288" t="s">
        <v>445</v>
      </c>
      <c r="D2" s="288"/>
      <c r="E2" s="288"/>
      <c r="F2" s="288"/>
      <c r="G2" s="288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247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50">
        <f>F19+'تقرير المصروفات '!E134</f>
        <v>145937.99999999997</v>
      </c>
      <c r="F19" s="211">
        <v>145917.44999999998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145937.99999999997</v>
      </c>
      <c r="F22" s="161">
        <f>SUM(F15:F21)</f>
        <v>145917.44999999998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96142.750000000015</v>
      </c>
      <c r="F25" s="204">
        <v>143637.45000000001</v>
      </c>
      <c r="G25" s="160"/>
    </row>
    <row r="26" spans="3:7" ht="15.6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4840763.96</v>
      </c>
      <c r="F26" s="204">
        <v>4844989.8099999996</v>
      </c>
      <c r="G26" s="160"/>
    </row>
    <row r="27" spans="3:7" ht="16.2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4936906.71</v>
      </c>
      <c r="F28" s="164">
        <f>SUM(F25:F27)</f>
        <v>4988627.26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6" t="s">
        <v>433</v>
      </c>
      <c r="D30" s="287"/>
      <c r="E30" s="166">
        <f>E13+E22+E28</f>
        <v>5082844.71</v>
      </c>
      <c r="F30" s="166">
        <f>F13+F22+F28</f>
        <v>5134544.71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9" t="s">
        <v>176</v>
      </c>
      <c r="C3" s="289"/>
      <c r="D3" s="289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47494.7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-47494.7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13200</v>
      </c>
      <c r="E34" s="117"/>
      <c r="F34" s="124">
        <v>31105002</v>
      </c>
      <c r="G34" s="125" t="s">
        <v>146</v>
      </c>
      <c r="H34" s="175"/>
      <c r="J34" s="140">
        <f t="shared" si="0"/>
        <v>-13200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34294.699999999997</v>
      </c>
      <c r="E38" s="117"/>
      <c r="F38" s="124">
        <v>31105006</v>
      </c>
      <c r="G38" s="125" t="s">
        <v>154</v>
      </c>
      <c r="H38" s="175"/>
      <c r="J38" s="140">
        <f t="shared" si="0"/>
        <v>-34294.699999999997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47494.7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-47494.7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143637.45000000001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96142.750000000015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2022-05-07T19:39:12Z</dcterms:modified>
</cp:coreProperties>
</file>